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Diogo\Desktop\"/>
    </mc:Choice>
  </mc:AlternateContent>
  <bookViews>
    <workbookView xWindow="0" yWindow="0" windowWidth="18870" windowHeight="7590"/>
  </bookViews>
  <sheets>
    <sheet name="Média de Licenciatura" sheetId="1" r:id="rId1"/>
  </sheets>
  <calcPr calcId="162913"/>
</workbook>
</file>

<file path=xl/calcChain.xml><?xml version="1.0" encoding="utf-8"?>
<calcChain xmlns="http://schemas.openxmlformats.org/spreadsheetml/2006/main">
  <c r="R11" i="1" l="1"/>
  <c r="R7" i="1"/>
  <c r="I19" i="1"/>
  <c r="I13" i="1"/>
  <c r="I7" i="1"/>
  <c r="I3" i="1"/>
  <c r="N20" i="1"/>
  <c r="N19" i="1"/>
  <c r="N18" i="1"/>
  <c r="R4" i="1"/>
  <c r="R3" i="1"/>
  <c r="Q7" i="1"/>
  <c r="Q3" i="1"/>
  <c r="H13" i="1"/>
  <c r="H3" i="1"/>
  <c r="P12" i="1"/>
  <c r="P13" i="1"/>
  <c r="G17" i="1"/>
  <c r="G18" i="1"/>
  <c r="G20" i="1"/>
  <c r="G21" i="1"/>
  <c r="G22" i="1"/>
  <c r="G23" i="1"/>
  <c r="G24" i="1"/>
  <c r="G25" i="1"/>
  <c r="G8" i="1"/>
  <c r="G9" i="1"/>
  <c r="N24" i="1"/>
  <c r="P9" i="1" s="1"/>
  <c r="N23" i="1"/>
  <c r="G16" i="1" l="1"/>
  <c r="G10" i="1"/>
  <c r="G15" i="1"/>
  <c r="P4" i="1"/>
  <c r="P10" i="1"/>
  <c r="G14" i="1"/>
  <c r="P11" i="1"/>
  <c r="N21" i="1"/>
  <c r="N25" i="1"/>
  <c r="G19" i="1"/>
  <c r="G3" i="1"/>
  <c r="G6" i="1"/>
  <c r="G4" i="1"/>
  <c r="P3" i="1"/>
  <c r="P7" i="1"/>
  <c r="P8" i="1"/>
  <c r="G7" i="1"/>
  <c r="G5" i="1"/>
  <c r="G13" i="1"/>
</calcChain>
</file>

<file path=xl/sharedStrings.xml><?xml version="1.0" encoding="utf-8"?>
<sst xmlns="http://schemas.openxmlformats.org/spreadsheetml/2006/main" count="129" uniqueCount="48">
  <si>
    <t>FP</t>
  </si>
  <si>
    <t>CDI-I</t>
  </si>
  <si>
    <t>CDI-II</t>
  </si>
  <si>
    <t>AED</t>
  </si>
  <si>
    <t>Matemáticas</t>
  </si>
  <si>
    <t>Nota</t>
  </si>
  <si>
    <t>Créditos</t>
  </si>
  <si>
    <t>ACED</t>
  </si>
  <si>
    <t>Físicas</t>
  </si>
  <si>
    <t>Programações</t>
  </si>
  <si>
    <t>Outras</t>
  </si>
  <si>
    <t>Gestão</t>
  </si>
  <si>
    <t>IPM</t>
  </si>
  <si>
    <t>Compiladores</t>
  </si>
  <si>
    <t>Sist. Distr.</t>
  </si>
  <si>
    <t>ASA</t>
  </si>
  <si>
    <t>Redes</t>
  </si>
  <si>
    <t>Modelação</t>
  </si>
  <si>
    <t>Sistemas e Sinais</t>
  </si>
  <si>
    <t>Ano</t>
  </si>
  <si>
    <t>Semestre</t>
  </si>
  <si>
    <t>1º</t>
  </si>
  <si>
    <t>2º</t>
  </si>
  <si>
    <t>3º</t>
  </si>
  <si>
    <t>Nº de Cadeiras</t>
  </si>
  <si>
    <t>Eng. Software</t>
  </si>
  <si>
    <t>Bases de Dados</t>
  </si>
  <si>
    <t>Int. Artificial</t>
  </si>
  <si>
    <t>L. Programação</t>
  </si>
  <si>
    <t>Sist. Operativos</t>
  </si>
  <si>
    <t>Prog. Objectos</t>
  </si>
  <si>
    <t>Comp. Gráfica</t>
  </si>
  <si>
    <t>Álgebra</t>
  </si>
  <si>
    <t>Prob. Estatística</t>
  </si>
  <si>
    <t>Sist. Digitais</t>
  </si>
  <si>
    <t>A. Computadores</t>
  </si>
  <si>
    <t>Portefólio P1</t>
  </si>
  <si>
    <t>Portefólio P2</t>
  </si>
  <si>
    <t>Mecânica Ondas</t>
  </si>
  <si>
    <t>Elect. Óptica</t>
  </si>
  <si>
    <t>Teoria Computação</t>
  </si>
  <si>
    <t>Matemática Discreta</t>
  </si>
  <si>
    <t>Influência</t>
  </si>
  <si>
    <t>Média Actual</t>
  </si>
  <si>
    <t>Cadeiras Concluídas</t>
  </si>
  <si>
    <t>Créditos Concluídos</t>
  </si>
  <si>
    <t>Ano Currícular</t>
  </si>
  <si>
    <t>% Conclusão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</si>
</sst>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0" fontId="0" fillId="16" borderId="0" xfId="0" applyFill="1"/>
    <xf numFmtId="0" fontId="0" fillId="16" borderId="0" xfId="0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9" borderId="4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10" borderId="4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2" fillId="11" borderId="4" xfId="0" applyNumberFormat="1" applyFont="1" applyFill="1" applyBorder="1" applyAlignment="1">
      <alignment horizontal="center" vertical="center"/>
    </xf>
    <xf numFmtId="49" fontId="1" fillId="12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2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13" borderId="1" xfId="0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2" fillId="15" borderId="6" xfId="0" applyNumberFormat="1" applyFont="1" applyFill="1" applyBorder="1" applyAlignment="1">
      <alignment horizontal="center" vertical="center"/>
    </xf>
    <xf numFmtId="49" fontId="2" fillId="14" borderId="4" xfId="0" applyNumberFormat="1" applyFont="1" applyFill="1" applyBorder="1" applyAlignment="1">
      <alignment horizontal="center" vertical="center"/>
    </xf>
    <xf numFmtId="1" fontId="0" fillId="0" borderId="5" xfId="0" applyNumberForma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6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0" fontId="1" fillId="0" borderId="1" xfId="1" applyNumberFormat="1" applyFont="1" applyBorder="1" applyAlignment="1">
      <alignment horizontal="center" vertical="center"/>
    </xf>
    <xf numFmtId="1" fontId="0" fillId="17" borderId="5" xfId="0" applyNumberForma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 vertical="center" wrapText="1"/>
      <protection hidden="1"/>
    </xf>
    <xf numFmtId="2" fontId="1" fillId="0" borderId="8" xfId="0" applyNumberFormat="1" applyFont="1" applyBorder="1" applyAlignment="1" applyProtection="1">
      <alignment horizontal="center" vertical="center" wrapText="1"/>
      <protection hidden="1"/>
    </xf>
    <xf numFmtId="2" fontId="1" fillId="0" borderId="6" xfId="0" applyNumberFormat="1" applyFont="1" applyBorder="1" applyAlignment="1" applyProtection="1">
      <alignment horizontal="center" vertical="center" wrapText="1"/>
      <protection hidden="1"/>
    </xf>
    <xf numFmtId="2" fontId="1" fillId="0" borderId="7" xfId="0" applyNumberFormat="1" applyFont="1" applyBorder="1" applyAlignment="1" applyProtection="1">
      <alignment horizontal="center" vertical="center"/>
      <protection hidden="1"/>
    </xf>
    <xf numFmtId="2" fontId="1" fillId="0" borderId="8" xfId="0" applyNumberFormat="1" applyFont="1" applyBorder="1" applyAlignment="1" applyProtection="1">
      <alignment horizontal="center" vertical="center"/>
      <protection hidden="1"/>
    </xf>
    <xf numFmtId="2" fontId="1" fillId="0" borderId="6" xfId="0" applyNumberFormat="1" applyFont="1" applyBorder="1" applyAlignment="1" applyProtection="1">
      <alignment horizontal="center" vertical="center"/>
      <protection hidden="1"/>
    </xf>
    <xf numFmtId="2" fontId="3" fillId="0" borderId="7" xfId="0" applyNumberFormat="1" applyFont="1" applyBorder="1" applyAlignment="1" applyProtection="1">
      <alignment horizontal="center" vertical="center" wrapText="1"/>
      <protection hidden="1"/>
    </xf>
    <xf numFmtId="2" fontId="3" fillId="0" borderId="8" xfId="0" applyNumberFormat="1" applyFont="1" applyBorder="1" applyAlignment="1" applyProtection="1">
      <alignment horizontal="center" vertical="center" wrapText="1"/>
      <protection hidden="1"/>
    </xf>
    <xf numFmtId="2" fontId="3" fillId="0" borderId="6" xfId="0" applyNumberFormat="1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157246</xdr:colOff>
      <xdr:row>17</xdr:row>
      <xdr:rowOff>169349</xdr:rowOff>
    </xdr:from>
    <xdr:to>
      <xdr:col>18</xdr:col>
      <xdr:colOff>38101</xdr:colOff>
      <xdr:row>24</xdr:row>
      <xdr:rowOff>120464</xdr:rowOff>
    </xdr:to>
    <xdr:pic>
      <xdr:nvPicPr>
        <xdr:cNvPr id="3" name="Picture 2" descr="http://porthos.ist.utl.pt/img/ist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3721" y="3569774"/>
          <a:ext cx="3224130" cy="1351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R28"/>
  <sheetViews>
    <sheetView tabSelected="1" workbookViewId="0">
      <selection activeCell="F3" sqref="F3"/>
    </sheetView>
  </sheetViews>
  <sheetFormatPr defaultRowHeight="15" x14ac:dyDescent="0.25"/>
  <cols>
    <col min="1" max="1" width="2.7109375" style="3" customWidth="1"/>
    <col min="2" max="2" width="7.7109375" style="3" customWidth="1"/>
    <col min="3" max="3" width="9.7109375" style="3" customWidth="1"/>
    <col min="4" max="4" width="19.7109375" style="3" customWidth="1"/>
    <col min="5" max="5" width="9.28515625" style="3" customWidth="1"/>
    <col min="6" max="6" width="8.7109375" style="3" customWidth="1"/>
    <col min="7" max="7" width="9.85546875" style="3" bestFit="1" customWidth="1"/>
    <col min="8" max="8" width="12.7109375" style="3" bestFit="1" customWidth="1"/>
    <col min="9" max="9" width="18.85546875" style="3" bestFit="1" customWidth="1"/>
    <col min="10" max="10" width="2.7109375" style="3" customWidth="1"/>
    <col min="11" max="11" width="7.7109375" style="3" customWidth="1"/>
    <col min="12" max="12" width="9.7109375" style="3" customWidth="1"/>
    <col min="13" max="13" width="19.7109375" style="3" customWidth="1"/>
    <col min="14" max="14" width="9.28515625" style="3" customWidth="1"/>
    <col min="15" max="15" width="8.7109375" style="3" customWidth="1"/>
    <col min="16" max="16" width="9.85546875" style="3" customWidth="1"/>
    <col min="17" max="17" width="12.7109375" style="3" customWidth="1"/>
    <col min="18" max="18" width="18.85546875" style="3" bestFit="1" customWidth="1"/>
    <col min="19" max="19" width="20.7109375" style="2" customWidth="1"/>
    <col min="20" max="20" width="12.7109375" style="2" customWidth="1"/>
    <col min="21" max="22" width="9.140625" style="2"/>
    <col min="23" max="23" width="11.140625" style="2" bestFit="1" customWidth="1"/>
    <col min="24" max="24" width="13.5703125" style="2" bestFit="1" customWidth="1"/>
    <col min="25" max="16384" width="9.140625" style="2"/>
  </cols>
  <sheetData>
    <row r="1" spans="2:18" ht="15.75" thickBot="1" x14ac:dyDescent="0.3"/>
    <row r="2" spans="2:18" ht="15.75" thickBot="1" x14ac:dyDescent="0.3">
      <c r="B2" s="7" t="s">
        <v>19</v>
      </c>
      <c r="C2" s="7" t="s">
        <v>20</v>
      </c>
      <c r="D2" s="7" t="s">
        <v>4</v>
      </c>
      <c r="E2" s="14" t="s">
        <v>6</v>
      </c>
      <c r="F2" s="14" t="s">
        <v>5</v>
      </c>
      <c r="G2" s="15" t="s">
        <v>42</v>
      </c>
      <c r="H2" s="15" t="s">
        <v>43</v>
      </c>
      <c r="I2" s="14" t="s">
        <v>44</v>
      </c>
      <c r="K2" s="16" t="s">
        <v>19</v>
      </c>
      <c r="L2" s="16" t="s">
        <v>20</v>
      </c>
      <c r="M2" s="16" t="s">
        <v>8</v>
      </c>
      <c r="N2" s="17" t="s">
        <v>6</v>
      </c>
      <c r="O2" s="17" t="s">
        <v>5</v>
      </c>
      <c r="P2" s="18" t="s">
        <v>42</v>
      </c>
      <c r="Q2" s="18" t="s">
        <v>43</v>
      </c>
      <c r="R2" s="17" t="s">
        <v>44</v>
      </c>
    </row>
    <row r="3" spans="2:18" ht="15.75" thickBot="1" x14ac:dyDescent="0.3">
      <c r="B3" s="24" t="s">
        <v>21</v>
      </c>
      <c r="C3" s="24" t="s">
        <v>21</v>
      </c>
      <c r="D3" s="10" t="s">
        <v>32</v>
      </c>
      <c r="E3" s="5">
        <v>6</v>
      </c>
      <c r="F3" s="39"/>
      <c r="G3" s="33" t="str">
        <f>IF($F3&gt;0,$E3*$F3/$N$24,"")</f>
        <v/>
      </c>
      <c r="H3" s="43" t="e">
        <f>SUMPRODUCT(E3:E10,F3:F10)/SUM(IF(F3&gt;9,E3,0),IF(F4&gt;9,E4,0),IF(F5&gt;9,E5,0),IF(F6&gt;9,E6,0),IF(F7&gt;9,E7,0),IF(F8&gt;9,E8,0),IF(F9&gt;9,E9,0),IF(F10&gt;9,E10,0))</f>
        <v>#DIV/0!</v>
      </c>
      <c r="I3" s="40" t="str">
        <f>CONCATENATE(COUNTA(F3:F10)," / ",SUM(COUNTA(F3:F10),COUNTBLANK(F3:F10)),CHAR(10)," Cadeiras")</f>
        <v>0 / 8
 Cadeiras</v>
      </c>
      <c r="K3" s="26" t="s">
        <v>21</v>
      </c>
      <c r="L3" s="26" t="s">
        <v>22</v>
      </c>
      <c r="M3" s="13" t="s">
        <v>38</v>
      </c>
      <c r="N3" s="5">
        <v>6</v>
      </c>
      <c r="O3" s="31"/>
      <c r="P3" s="33" t="str">
        <f>IF($O3&gt;0,$N3*$O3/$N$24,"")</f>
        <v/>
      </c>
      <c r="Q3" s="43" t="e">
        <f>SUMPRODUCT(N3:N4,O3:O4)/SUM(IF(O3&gt;9,N3,0),IF(O4&gt;9,N4,0))</f>
        <v>#DIV/0!</v>
      </c>
      <c r="R3" s="34" t="str">
        <f>CONCATENATE(COUNTA(O3:O4)," / ",SUM(COUNTA(O3:O4),COUNTBLANK(O3:O4)))</f>
        <v>0 / 2</v>
      </c>
    </row>
    <row r="4" spans="2:18" ht="15.75" thickBot="1" x14ac:dyDescent="0.3">
      <c r="B4" s="24" t="s">
        <v>21</v>
      </c>
      <c r="C4" s="24" t="s">
        <v>21</v>
      </c>
      <c r="D4" s="10" t="s">
        <v>1</v>
      </c>
      <c r="E4" s="5">
        <v>6</v>
      </c>
      <c r="F4" s="39"/>
      <c r="G4" s="33" t="str">
        <f t="shared" ref="G4:G10" si="0">IF($F4&gt;0,$E4*$F4/$N$24,"")</f>
        <v/>
      </c>
      <c r="H4" s="44"/>
      <c r="I4" s="41"/>
      <c r="K4" s="26" t="s">
        <v>22</v>
      </c>
      <c r="L4" s="26" t="s">
        <v>21</v>
      </c>
      <c r="M4" s="13" t="s">
        <v>39</v>
      </c>
      <c r="N4" s="5">
        <v>6</v>
      </c>
      <c r="O4" s="31"/>
      <c r="P4" s="33" t="str">
        <f>IF($O4&gt;0,$N4*$O4/$N$24,"")</f>
        <v/>
      </c>
      <c r="Q4" s="45"/>
      <c r="R4" s="35" t="str">
        <f>CONCATENATE(SUM(IF(O3&gt;9,N3,0),IF(O4&gt;9,N4,0))," / ",SUM(N3:N4))</f>
        <v>0 / 12</v>
      </c>
    </row>
    <row r="5" spans="2:18" ht="15.75" thickBot="1" x14ac:dyDescent="0.3">
      <c r="B5" s="24" t="s">
        <v>21</v>
      </c>
      <c r="C5" s="24" t="s">
        <v>21</v>
      </c>
      <c r="D5" s="10" t="s">
        <v>40</v>
      </c>
      <c r="E5" s="5">
        <v>6</v>
      </c>
      <c r="F5" s="39"/>
      <c r="G5" s="33" t="str">
        <f t="shared" si="0"/>
        <v/>
      </c>
      <c r="H5" s="44"/>
      <c r="I5" s="41"/>
      <c r="Q5" s="4"/>
      <c r="R5" s="4"/>
    </row>
    <row r="6" spans="2:18" ht="15.75" thickBot="1" x14ac:dyDescent="0.3">
      <c r="B6" s="24" t="s">
        <v>21</v>
      </c>
      <c r="C6" s="24" t="s">
        <v>22</v>
      </c>
      <c r="D6" s="10" t="s">
        <v>2</v>
      </c>
      <c r="E6" s="5">
        <v>7.5</v>
      </c>
      <c r="F6" s="39"/>
      <c r="G6" s="33" t="str">
        <f t="shared" si="0"/>
        <v/>
      </c>
      <c r="H6" s="44"/>
      <c r="I6" s="42"/>
      <c r="K6" s="19" t="s">
        <v>19</v>
      </c>
      <c r="L6" s="19" t="s">
        <v>20</v>
      </c>
      <c r="M6" s="19" t="s">
        <v>10</v>
      </c>
      <c r="N6" s="20" t="s">
        <v>6</v>
      </c>
      <c r="O6" s="20" t="s">
        <v>5</v>
      </c>
      <c r="P6" s="20" t="s">
        <v>42</v>
      </c>
      <c r="Q6" s="20" t="s">
        <v>43</v>
      </c>
      <c r="R6" s="20" t="s">
        <v>44</v>
      </c>
    </row>
    <row r="7" spans="2:18" ht="15.75" thickBot="1" x14ac:dyDescent="0.3">
      <c r="B7" s="24" t="s">
        <v>21</v>
      </c>
      <c r="C7" s="24" t="s">
        <v>22</v>
      </c>
      <c r="D7" s="10" t="s">
        <v>41</v>
      </c>
      <c r="E7" s="5">
        <v>4.5</v>
      </c>
      <c r="F7" s="39"/>
      <c r="G7" s="33" t="str">
        <f t="shared" si="0"/>
        <v/>
      </c>
      <c r="H7" s="44"/>
      <c r="I7" s="40" t="str">
        <f>CONCATENATE(SUM(IF(F3&gt;9,E3,0),IF(F4&gt;9,E4,0),IF(F5&gt;9,E5,0),IF(F6&gt;9,E6,0),IF(F7&gt;9,E7,0),IF(F8&gt;9,E8,0),IF(F9&gt;9,E9,0),IF(F10&gt;9,E10,0))," / ",SUM(E3:E10),CHAR(10)," Créditos")</f>
        <v>0 / 49,5
 Créditos</v>
      </c>
      <c r="K7" s="27" t="s">
        <v>21</v>
      </c>
      <c r="L7" s="27" t="s">
        <v>21</v>
      </c>
      <c r="M7" s="12" t="s">
        <v>34</v>
      </c>
      <c r="N7" s="5">
        <v>6</v>
      </c>
      <c r="O7" s="31"/>
      <c r="P7" s="33" t="str">
        <f>IF($O7&gt;0,$N7*$O7/$N$24,"")</f>
        <v/>
      </c>
      <c r="Q7" s="43" t="e">
        <f>SUMPRODUCT(N7:N13,O7:O13)/SUM(IF(O7&gt;9,N7,0),IF(O8&gt;9,N8,0),IF(O9&gt;9,N9,0),IF(O10&gt;9,N10,0),IF(O11&gt;9,N11,0),IF(O12&gt;9,N12,0),IF(O13&gt;9,N13,0))</f>
        <v>#DIV/0!</v>
      </c>
      <c r="R7" s="40" t="str">
        <f>CONCATENATE(COUNTA(O7:O13)," / ",SUM(COUNTA(O7:O13),COUNTBLANK(O7:O13)),CHAR(10)," Cadeiras")</f>
        <v>0 / 7
 Cadeiras</v>
      </c>
    </row>
    <row r="8" spans="2:18" ht="15.75" thickBot="1" x14ac:dyDescent="0.3">
      <c r="B8" s="25" t="s">
        <v>22</v>
      </c>
      <c r="C8" s="25" t="s">
        <v>21</v>
      </c>
      <c r="D8" s="11" t="s">
        <v>7</v>
      </c>
      <c r="E8" s="6">
        <v>7.5</v>
      </c>
      <c r="F8" s="39"/>
      <c r="G8" s="33" t="str">
        <f t="shared" si="0"/>
        <v/>
      </c>
      <c r="H8" s="44"/>
      <c r="I8" s="41"/>
      <c r="K8" s="27" t="s">
        <v>21</v>
      </c>
      <c r="L8" s="27" t="s">
        <v>22</v>
      </c>
      <c r="M8" s="12" t="s">
        <v>35</v>
      </c>
      <c r="N8" s="5">
        <v>6</v>
      </c>
      <c r="O8" s="31"/>
      <c r="P8" s="33" t="str">
        <f t="shared" ref="P8:P13" si="1">IF($O8&gt;0,$N8*$O8/$N$24,"")</f>
        <v/>
      </c>
      <c r="Q8" s="44"/>
      <c r="R8" s="41"/>
    </row>
    <row r="9" spans="2:18" ht="15.75" thickBot="1" x14ac:dyDescent="0.3">
      <c r="B9" s="24" t="s">
        <v>22</v>
      </c>
      <c r="C9" s="24" t="s">
        <v>22</v>
      </c>
      <c r="D9" s="10" t="s">
        <v>33</v>
      </c>
      <c r="E9" s="5">
        <v>6</v>
      </c>
      <c r="F9" s="39"/>
      <c r="G9" s="33" t="str">
        <f t="shared" si="0"/>
        <v/>
      </c>
      <c r="H9" s="44"/>
      <c r="I9" s="41"/>
      <c r="K9" s="27" t="s">
        <v>22</v>
      </c>
      <c r="L9" s="27" t="s">
        <v>21</v>
      </c>
      <c r="M9" s="12" t="s">
        <v>11</v>
      </c>
      <c r="N9" s="5">
        <v>4.5</v>
      </c>
      <c r="O9" s="31"/>
      <c r="P9" s="33" t="str">
        <f t="shared" si="1"/>
        <v/>
      </c>
      <c r="Q9" s="44"/>
      <c r="R9" s="41"/>
    </row>
    <row r="10" spans="2:18" ht="15.75" thickBot="1" x14ac:dyDescent="0.3">
      <c r="B10" s="24" t="s">
        <v>22</v>
      </c>
      <c r="C10" s="24" t="s">
        <v>22</v>
      </c>
      <c r="D10" s="10" t="s">
        <v>18</v>
      </c>
      <c r="E10" s="5">
        <v>6</v>
      </c>
      <c r="F10" s="39"/>
      <c r="G10" s="33" t="str">
        <f t="shared" si="0"/>
        <v/>
      </c>
      <c r="H10" s="45"/>
      <c r="I10" s="42"/>
      <c r="K10" s="27" t="s">
        <v>23</v>
      </c>
      <c r="L10" s="27" t="s">
        <v>21</v>
      </c>
      <c r="M10" s="12" t="s">
        <v>12</v>
      </c>
      <c r="N10" s="5">
        <v>7.5</v>
      </c>
      <c r="O10" s="31"/>
      <c r="P10" s="33" t="str">
        <f t="shared" si="1"/>
        <v/>
      </c>
      <c r="Q10" s="44"/>
      <c r="R10" s="42"/>
    </row>
    <row r="11" spans="2:18" ht="15.75" thickBot="1" x14ac:dyDescent="0.3">
      <c r="F11"/>
      <c r="I11" s="4"/>
      <c r="K11" s="27" t="s">
        <v>23</v>
      </c>
      <c r="L11" s="27" t="s">
        <v>21</v>
      </c>
      <c r="M11" s="12" t="s">
        <v>36</v>
      </c>
      <c r="N11" s="5">
        <v>1.5</v>
      </c>
      <c r="O11" s="31"/>
      <c r="P11" s="33" t="str">
        <f t="shared" si="1"/>
        <v/>
      </c>
      <c r="Q11" s="44"/>
      <c r="R11" s="40" t="str">
        <f>CONCATENATE(SUM(IF(O7&gt;9,N7,0),IF(O8&gt;9,N8,0),IF(O9&gt;9,N9,0),IF(O10&gt;9,N10,0),IF(O11&gt;9,N11,0),IF(O12&gt;9,N12,0),IF(O13&gt;9,N13,0))," / ",SUM(N7:N13),CHAR(10)," Créditos")</f>
        <v>0 / 33
 Créditos</v>
      </c>
    </row>
    <row r="12" spans="2:18" ht="15.75" thickBot="1" x14ac:dyDescent="0.3">
      <c r="B12" s="8" t="s">
        <v>19</v>
      </c>
      <c r="C12" s="8" t="s">
        <v>20</v>
      </c>
      <c r="D12" s="8" t="s">
        <v>9</v>
      </c>
      <c r="E12" s="21" t="s">
        <v>6</v>
      </c>
      <c r="F12" s="21" t="s">
        <v>5</v>
      </c>
      <c r="G12" s="21" t="s">
        <v>42</v>
      </c>
      <c r="H12" s="22" t="s">
        <v>43</v>
      </c>
      <c r="I12" s="21" t="s">
        <v>44</v>
      </c>
      <c r="K12" s="27" t="s">
        <v>23</v>
      </c>
      <c r="L12" s="27" t="s">
        <v>21</v>
      </c>
      <c r="M12" s="12" t="s">
        <v>16</v>
      </c>
      <c r="N12" s="5">
        <v>6</v>
      </c>
      <c r="O12" s="31"/>
      <c r="P12" s="33" t="str">
        <f t="shared" si="1"/>
        <v/>
      </c>
      <c r="Q12" s="44"/>
      <c r="R12" s="41"/>
    </row>
    <row r="13" spans="2:18" ht="15.75" thickBot="1" x14ac:dyDescent="0.3">
      <c r="B13" s="23" t="s">
        <v>21</v>
      </c>
      <c r="C13" s="23" t="s">
        <v>21</v>
      </c>
      <c r="D13" s="9" t="s">
        <v>0</v>
      </c>
      <c r="E13" s="5">
        <v>6</v>
      </c>
      <c r="F13" s="31"/>
      <c r="G13" s="33" t="str">
        <f>IF($F13&gt;0,$E13*$F13/$N$24,"")</f>
        <v/>
      </c>
      <c r="H13" s="43" t="e">
        <f>SUMPRODUCT(E13:E25,F13:F25)/SUM(IF(F13&gt;9,E13,0),IF(F14&gt;9,E14,0),IF(F15&gt;9,E15,0),IF(F16&gt;9,E16,0),IF(F17&gt;9,E17,0),IF(F18&gt;9,E18,0),IF(F19&gt;9,E19,0),IF(F20&gt;9,E20,0),IF(F21&gt;9,E21,0),IF(F22&gt;9,E22,0),IF(F23&gt;9,E23,0),IF(F24&gt;9,E24,0),IF(F25&gt;9,E25,0))</f>
        <v>#DIV/0!</v>
      </c>
      <c r="I13" s="40" t="str">
        <f>CONCATENATE(COUNTA(F13:F25)," / ",SUM(COUNTA(F13:F25),COUNTBLANK(F13:F25)),CHAR(10)," Cadeiras")</f>
        <v>0 / 13
 Cadeiras</v>
      </c>
      <c r="K13" s="27" t="s">
        <v>23</v>
      </c>
      <c r="L13" s="27" t="s">
        <v>22</v>
      </c>
      <c r="M13" s="12" t="s">
        <v>37</v>
      </c>
      <c r="N13" s="5">
        <v>1.5</v>
      </c>
      <c r="O13" s="31"/>
      <c r="P13" s="33" t="str">
        <f t="shared" si="1"/>
        <v/>
      </c>
      <c r="Q13" s="45"/>
      <c r="R13" s="42"/>
    </row>
    <row r="14" spans="2:18" ht="15.75" thickBot="1" x14ac:dyDescent="0.3">
      <c r="B14" s="23" t="s">
        <v>21</v>
      </c>
      <c r="C14" s="23" t="s">
        <v>22</v>
      </c>
      <c r="D14" s="9" t="s">
        <v>3</v>
      </c>
      <c r="E14" s="5">
        <v>6</v>
      </c>
      <c r="F14" s="31"/>
      <c r="G14" s="33" t="str">
        <f t="shared" ref="G14:G25" si="2">IF($F14&gt;0,$E14*$F14/$N$24,"")</f>
        <v/>
      </c>
      <c r="H14" s="44"/>
      <c r="I14" s="41"/>
      <c r="Q14" s="4"/>
      <c r="R14" s="4"/>
    </row>
    <row r="15" spans="2:18" ht="15.75" thickBot="1" x14ac:dyDescent="0.3">
      <c r="B15" s="23" t="s">
        <v>22</v>
      </c>
      <c r="C15" s="23" t="s">
        <v>21</v>
      </c>
      <c r="D15" s="9" t="s">
        <v>30</v>
      </c>
      <c r="E15" s="5">
        <v>6</v>
      </c>
      <c r="F15" s="31"/>
      <c r="G15" s="33" t="str">
        <f t="shared" si="2"/>
        <v/>
      </c>
      <c r="H15" s="44"/>
      <c r="I15" s="41"/>
      <c r="Q15" s="4"/>
      <c r="R15" s="4"/>
    </row>
    <row r="16" spans="2:18" ht="15.75" thickBot="1" x14ac:dyDescent="0.3">
      <c r="B16" s="23" t="s">
        <v>22</v>
      </c>
      <c r="C16" s="23" t="s">
        <v>21</v>
      </c>
      <c r="D16" s="9" t="s">
        <v>29</v>
      </c>
      <c r="E16" s="5">
        <v>6</v>
      </c>
      <c r="F16" s="31"/>
      <c r="G16" s="33" t="str">
        <f t="shared" si="2"/>
        <v/>
      </c>
      <c r="H16" s="44"/>
      <c r="I16" s="41"/>
      <c r="Q16" s="4"/>
      <c r="R16" s="4"/>
    </row>
    <row r="17" spans="2:18" ht="15.75" thickBot="1" x14ac:dyDescent="0.3">
      <c r="B17" s="23" t="s">
        <v>22</v>
      </c>
      <c r="C17" s="23" t="s">
        <v>22</v>
      </c>
      <c r="D17" s="9" t="s">
        <v>31</v>
      </c>
      <c r="E17" s="5">
        <v>6</v>
      </c>
      <c r="F17" s="31"/>
      <c r="G17" s="33" t="str">
        <f t="shared" si="2"/>
        <v/>
      </c>
      <c r="H17" s="44"/>
      <c r="I17" s="41"/>
      <c r="Q17" s="4"/>
      <c r="R17" s="4"/>
    </row>
    <row r="18" spans="2:18" ht="15.75" thickBot="1" x14ac:dyDescent="0.3">
      <c r="B18" s="23" t="s">
        <v>22</v>
      </c>
      <c r="C18" s="23" t="s">
        <v>22</v>
      </c>
      <c r="D18" s="9" t="s">
        <v>13</v>
      </c>
      <c r="E18" s="5">
        <v>6</v>
      </c>
      <c r="F18" s="31"/>
      <c r="G18" s="33" t="str">
        <f t="shared" si="2"/>
        <v/>
      </c>
      <c r="H18" s="44"/>
      <c r="I18" s="41"/>
      <c r="M18" s="28" t="s">
        <v>43</v>
      </c>
      <c r="N18" s="32" t="e">
        <f>SUM(SUMPRODUCT(E3:E10,F3:F10),SUMPRODUCT(E13:E25,F13:F25),SUMPRODUCT(N3:N4,O3:O4),SUMPRODUCT(N7:N13,O7:O13))/SUM(IF(F3&gt;9,E3,0),IF(F4&gt;9,E4,0),IF(F5&gt;9,E5,0),IF(F6&gt;9,E6,0),IF(F7&gt;9,E7,0),IF(F8&gt;9,E8,0),IF(F9&gt;9,E9,0),IF(F10&gt;9,E10,0),IF(F13&gt;9,E13,0),IF(F14&gt;9,E14,0),IF(F15&gt;9,E15,0),IF(F16&gt;9,E16,0),IF(F17&gt;9,E17,0),IF(F18&gt;9,E18,0),IF(F19&gt;9,E19,0),IF(F20&gt;9,E20,0),IF(F21&gt;9,E21,0),IF(F22&gt;9,E22,0),IF(F23&gt;9,E23,0),IF(F24&gt;9,E24,0),IF(F25&gt;9,E25,0),IF(O3&gt;9,N3,0),IF(O4&gt;9,N4,0),IF(O7&gt;9,N7,0),IF(O8&gt;9,N8,0),IF(O9&gt;9,N9,0),IF(O10&gt;9,N10,0),IF(O11&gt;9,N11,0),IF(O12&gt;9,N12,0),IF(O13&gt;9,N13,0))</f>
        <v>#DIV/0!</v>
      </c>
      <c r="Q18" s="4"/>
      <c r="R18" s="4"/>
    </row>
    <row r="19" spans="2:18" ht="15.75" thickBot="1" x14ac:dyDescent="0.3">
      <c r="B19" s="23" t="s">
        <v>22</v>
      </c>
      <c r="C19" s="23" t="s">
        <v>22</v>
      </c>
      <c r="D19" s="9" t="s">
        <v>28</v>
      </c>
      <c r="E19" s="5">
        <v>6</v>
      </c>
      <c r="F19" s="31"/>
      <c r="G19" s="33" t="str">
        <f t="shared" si="2"/>
        <v/>
      </c>
      <c r="H19" s="44"/>
      <c r="I19" s="46" t="str">
        <f>CONCATENATE(SUM(IF(F13&gt;9,E13,0),IF(F14&gt;9,E14,0),IF(F15&gt;9,E15,0),IF(F16&gt;9,E16,0),IF(F17&gt;9,E17,0),IF(F18&gt;9,E18,0),IF(F19&gt;9,E19,0),IF(F20&gt;9,E20,0),IF(F21&gt;9,E21,0),IF(F22&gt;9,E22,0),IF(F23&gt;9,E23,0),IF(F24&gt;9,E24,0),IF(F25&gt;9,E25,0))," / ",SUM(E13:E25),CHAR(10)," Créditos")</f>
        <v>0 / 85,5
 Créditos</v>
      </c>
      <c r="M19" s="28" t="s">
        <v>44</v>
      </c>
      <c r="N19" s="37">
        <f>COUNTA(F3:F10,F13:F25,O3:O4,O7:O13)</f>
        <v>0</v>
      </c>
      <c r="Q19" s="4"/>
      <c r="R19" s="4"/>
    </row>
    <row r="20" spans="2:18" ht="15.75" thickBot="1" x14ac:dyDescent="0.3">
      <c r="B20" s="23" t="s">
        <v>23</v>
      </c>
      <c r="C20" s="23" t="s">
        <v>21</v>
      </c>
      <c r="D20" s="9" t="s">
        <v>26</v>
      </c>
      <c r="E20" s="5">
        <v>7.5</v>
      </c>
      <c r="F20" s="31"/>
      <c r="G20" s="33" t="str">
        <f t="shared" si="2"/>
        <v/>
      </c>
      <c r="H20" s="44"/>
      <c r="I20" s="47"/>
      <c r="M20" s="29" t="s">
        <v>45</v>
      </c>
      <c r="N20" s="36">
        <f>SUM(IF(F3&gt;9,E3,0),IF(F4&gt;9,E4,0),IF(F5&gt;9,E5,0),IF(F6&gt;9,E6,0),IF(F7&gt;9,E7,0),IF(F8&gt;9,E8,0),IF(F9&gt;9,E9,0),IF(F10&gt;9,E10,0),IF(F13&gt;9,E13,0),IF(F14&gt;9,E14,0),IF(F15&gt;9,E15,0),IF(F16&gt;9,E16,0),IF(F17&gt;9,E17,0),IF(F18&gt;9,E18,0),IF(F19&gt;9,E19,0),IF(F20&gt;9,E20,0),IF(F21&gt;9,E21,0),IF(F22&gt;9,E22,0),IF(F23&gt;9,E23,0),IF(F24&gt;9,E24,0),IF(F25&gt;9,E25,0),IF(O3&gt;9,N3,0),IF(O4&gt;9,N4,0),IF(O7&gt;9,N7,0),IF(O8&gt;9,N8,0),IF(O9&gt;9,N9,0),IF(O10&gt;9,N10,0),IF(O11&gt;9,N11,0),IF(O12&gt;9,N12,0),IF(O13&gt;9,N13,0))</f>
        <v>0</v>
      </c>
      <c r="Q20" s="4"/>
      <c r="R20" s="4"/>
    </row>
    <row r="21" spans="2:18" ht="15.75" thickBot="1" x14ac:dyDescent="0.3">
      <c r="B21" s="23" t="s">
        <v>23</v>
      </c>
      <c r="C21" s="23" t="s">
        <v>21</v>
      </c>
      <c r="D21" s="9" t="s">
        <v>27</v>
      </c>
      <c r="E21" s="5">
        <v>7.5</v>
      </c>
      <c r="F21" s="31"/>
      <c r="G21" s="33" t="str">
        <f t="shared" si="2"/>
        <v/>
      </c>
      <c r="H21" s="44"/>
      <c r="I21" s="47"/>
      <c r="M21" s="29" t="s">
        <v>46</v>
      </c>
      <c r="N21" s="37">
        <f>MIN(TRUNC((N20+24)/60+1,0),3)</f>
        <v>1</v>
      </c>
      <c r="Q21" s="4"/>
      <c r="R21" s="4"/>
    </row>
    <row r="22" spans="2:18" ht="15.75" thickBot="1" x14ac:dyDescent="0.3">
      <c r="B22" s="23" t="s">
        <v>23</v>
      </c>
      <c r="C22" s="23" t="s">
        <v>22</v>
      </c>
      <c r="D22" s="9" t="s">
        <v>15</v>
      </c>
      <c r="E22" s="5">
        <v>7.5</v>
      </c>
      <c r="F22" s="31"/>
      <c r="G22" s="33" t="str">
        <f t="shared" si="2"/>
        <v/>
      </c>
      <c r="H22" s="44"/>
      <c r="I22" s="47"/>
      <c r="M22" s="2"/>
      <c r="N22" s="2"/>
      <c r="Q22" s="4"/>
      <c r="R22" s="4"/>
    </row>
    <row r="23" spans="2:18" ht="15.75" thickBot="1" x14ac:dyDescent="0.3">
      <c r="B23" s="23" t="s">
        <v>23</v>
      </c>
      <c r="C23" s="23" t="s">
        <v>22</v>
      </c>
      <c r="D23" s="9" t="s">
        <v>25</v>
      </c>
      <c r="E23" s="5">
        <v>7.5</v>
      </c>
      <c r="F23" s="31"/>
      <c r="G23" s="33" t="str">
        <f t="shared" si="2"/>
        <v/>
      </c>
      <c r="H23" s="44"/>
      <c r="I23" s="47"/>
      <c r="M23" s="30" t="s">
        <v>24</v>
      </c>
      <c r="N23" s="1">
        <f>COUNTA(E3:E10,E13:E25,N3:N4,N7:N13)</f>
        <v>30</v>
      </c>
      <c r="Q23" s="4"/>
      <c r="R23" s="4"/>
    </row>
    <row r="24" spans="2:18" ht="15.75" thickBot="1" x14ac:dyDescent="0.3">
      <c r="B24" s="23" t="s">
        <v>23</v>
      </c>
      <c r="C24" s="23" t="s">
        <v>22</v>
      </c>
      <c r="D24" s="9" t="s">
        <v>17</v>
      </c>
      <c r="E24" s="5">
        <v>6</v>
      </c>
      <c r="F24" s="31"/>
      <c r="G24" s="33" t="str">
        <f t="shared" si="2"/>
        <v/>
      </c>
      <c r="H24" s="44"/>
      <c r="I24" s="47"/>
      <c r="M24" s="30" t="s">
        <v>6</v>
      </c>
      <c r="N24" s="1">
        <f>SUM($E$3:$E$10,$E$13:$E$25,$N$3:$N$4,$N$7:$N$13)</f>
        <v>180</v>
      </c>
      <c r="Q24" s="4"/>
      <c r="R24" s="4"/>
    </row>
    <row r="25" spans="2:18" ht="15.75" thickBot="1" x14ac:dyDescent="0.3">
      <c r="B25" s="23" t="s">
        <v>23</v>
      </c>
      <c r="C25" s="23" t="s">
        <v>22</v>
      </c>
      <c r="D25" s="9" t="s">
        <v>14</v>
      </c>
      <c r="E25" s="5">
        <v>7.5</v>
      </c>
      <c r="F25" s="31"/>
      <c r="G25" s="33" t="str">
        <f t="shared" si="2"/>
        <v/>
      </c>
      <c r="H25" s="45"/>
      <c r="I25" s="48"/>
      <c r="M25" s="30" t="s">
        <v>47</v>
      </c>
      <c r="N25" s="38">
        <f>N20/N24</f>
        <v>0</v>
      </c>
      <c r="Q25" s="4"/>
      <c r="R25" s="4"/>
    </row>
    <row r="26" spans="2:18" x14ac:dyDescent="0.25">
      <c r="H26" s="4"/>
      <c r="I26" s="4"/>
      <c r="Q26" s="4"/>
      <c r="R26" s="4"/>
    </row>
    <row r="27" spans="2:18" x14ac:dyDescent="0.25">
      <c r="B27" s="2"/>
      <c r="C27" s="2"/>
      <c r="D27" s="2"/>
      <c r="E27" s="2"/>
      <c r="F27" s="2"/>
      <c r="G27" s="2"/>
      <c r="H27" s="2"/>
      <c r="I27" s="4"/>
      <c r="Q27" s="4"/>
      <c r="R27" s="4"/>
    </row>
    <row r="28" spans="2:18" x14ac:dyDescent="0.25">
      <c r="B28" s="2"/>
      <c r="C28" s="2"/>
      <c r="D28" s="2"/>
      <c r="E28" s="2"/>
      <c r="F28" s="2"/>
      <c r="G28" s="2"/>
      <c r="H28" s="2"/>
    </row>
  </sheetData>
  <sortState ref="K7:O13">
    <sortCondition ref="K7:K13"/>
    <sortCondition ref="L7:L13"/>
    <sortCondition ref="M7:M13"/>
  </sortState>
  <mergeCells count="10">
    <mergeCell ref="R7:R10"/>
    <mergeCell ref="R11:R13"/>
    <mergeCell ref="Q7:Q13"/>
    <mergeCell ref="H13:H25"/>
    <mergeCell ref="H3:H10"/>
    <mergeCell ref="Q3:Q4"/>
    <mergeCell ref="I3:I6"/>
    <mergeCell ref="I7:I10"/>
    <mergeCell ref="I13:I18"/>
    <mergeCell ref="I19:I2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Média de Licenciatura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Machado</dc:creator>
  <dc:description>A pass para desproteger é "IST"</dc:description>
  <cp:lastModifiedBy>Diogo Nunes</cp:lastModifiedBy>
  <dcterms:created xsi:type="dcterms:W3CDTF">2009-06-16T16:42:47Z</dcterms:created>
  <dcterms:modified xsi:type="dcterms:W3CDTF">2016-03-15T12:04:31Z</dcterms:modified>
</cp:coreProperties>
</file>